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1"/>
  </bookViews>
  <sheets>
    <sheet name="Дополнительные работы" sheetId="1" r:id="rId1"/>
    <sheet name="Обязательные работы" sheetId="2" r:id="rId2"/>
  </sheets>
  <definedNames/>
  <calcPr fullCalcOnLoad="1"/>
</workbook>
</file>

<file path=xl/sharedStrings.xml><?xml version="1.0" encoding="utf-8"?>
<sst xmlns="http://schemas.openxmlformats.org/spreadsheetml/2006/main" count="225" uniqueCount="157">
  <si>
    <t>Аварийно-ремонтное обслуживание</t>
  </si>
  <si>
    <t>Уборка земельного участка, входящего в состав общего имущества дома</t>
  </si>
  <si>
    <t>Перечень всех работ и услуг по содержанию и ремонту общежитий 2耀П г. Новосибирска "Жилищно-коммунальное хозяйство"  и их стоимость на 2009 год</t>
  </si>
  <si>
    <t>5 раз в неделю</t>
  </si>
  <si>
    <t>1 раз в неделю</t>
  </si>
  <si>
    <t>холодный период</t>
  </si>
  <si>
    <t>теплый период</t>
  </si>
  <si>
    <t>уборка контейнерной площадки</t>
  </si>
  <si>
    <t>I</t>
  </si>
  <si>
    <t>II</t>
  </si>
  <si>
    <t>сдвигание свежевыпавшего снега в дни сильных снегопадов</t>
  </si>
  <si>
    <t>посыпка территории пескосмесью</t>
  </si>
  <si>
    <t>очистка контейнерной площадки</t>
  </si>
  <si>
    <t>сметание снега со ступеней и площадки перед входом в подъезд</t>
  </si>
  <si>
    <t>подметание ступеней и площадок перед входом в подъезд</t>
  </si>
  <si>
    <t xml:space="preserve"> в дни гололеда не менее 1 раза в день</t>
  </si>
  <si>
    <t>4.1.</t>
  </si>
  <si>
    <t>4.2.</t>
  </si>
  <si>
    <t>УПРАВЛЕНИЕ МНОГОКВАРТИРНЫМ ДОМОМ</t>
  </si>
  <si>
    <t>Санитарное содержание лестничных клеток</t>
  </si>
  <si>
    <t>по мере необходимости (через день)</t>
  </si>
  <si>
    <t xml:space="preserve">подметание территории </t>
  </si>
  <si>
    <t>Услуги сторонних организаций</t>
  </si>
  <si>
    <t>Дератизация</t>
  </si>
  <si>
    <t>1 раз в квартал</t>
  </si>
  <si>
    <t>3.1.</t>
  </si>
  <si>
    <t>3.2.</t>
  </si>
  <si>
    <t>4.1.1.</t>
  </si>
  <si>
    <t>4.1.2.</t>
  </si>
  <si>
    <t>4.1.3.</t>
  </si>
  <si>
    <t>4.1.4.</t>
  </si>
  <si>
    <t>4.2.1.</t>
  </si>
  <si>
    <t>4.2.2.</t>
  </si>
  <si>
    <t>4.2.3.</t>
  </si>
  <si>
    <t>4.2.5.</t>
  </si>
  <si>
    <t xml:space="preserve"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</si>
  <si>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уборка газонов от случайного мусора</t>
  </si>
  <si>
    <t>3.3.</t>
  </si>
  <si>
    <t>2 раза в год</t>
  </si>
  <si>
    <t>3.4.</t>
  </si>
  <si>
    <t xml:space="preserve">мытье окон </t>
  </si>
  <si>
    <t xml:space="preserve"> </t>
  </si>
  <si>
    <t>по мере необходимости</t>
  </si>
  <si>
    <t>4.1.5.</t>
  </si>
  <si>
    <t>ежедневно</t>
  </si>
  <si>
    <t>4.2.4.</t>
  </si>
  <si>
    <t>1 раз в месяц</t>
  </si>
  <si>
    <t>очистка территорий от уплотненного снега</t>
  </si>
  <si>
    <t>уборка приямков</t>
  </si>
  <si>
    <t>Наименование работ и услуг</t>
  </si>
  <si>
    <t>Периодичность выполнения работ и оказания услуг</t>
  </si>
  <si>
    <t>Годовая плата (рублей)</t>
  </si>
  <si>
    <t>УТВЕРЖДАЮ:</t>
  </si>
  <si>
    <t>4.2.6.</t>
  </si>
  <si>
    <t>1раз в  год</t>
  </si>
  <si>
    <t>Стоимость на 1 кв. метр общей площади                       (рублей в месяц)</t>
  </si>
  <si>
    <t>круглосуточно на системах водоснабжения, водоотведения, теплоснабжения и энергообеспечения</t>
  </si>
  <si>
    <t xml:space="preserve">Планирование работ по содержанию и ремонту общего имущества дома; планирование финансовых и технических ресурсов;  осуществление систематического контроля над качеством услуг и работ подрядных организаций и за исполнением договорных обязательств; проведение оплаты работ и услуг подрядных организаций в соответствии с заключенными договорами за надлежащее качество работ и услуг, сбор платежей с нанимателей и собственников помещение, в т.ч. за коммунальные услуги, взыскание задолженности по оплате ЖКУ; ведение технической документации по МКД, работа с населением, в т.ч. рассмотрение обращений и жалоб по качеству обслуживания; выполнение диспетчерских функций по приему заявок от населения и функций, связанных с регистрацией граждан и др. </t>
  </si>
  <si>
    <t xml:space="preserve">Приложение № 3 </t>
  </si>
  <si>
    <t>к конкурсной документации</t>
  </si>
  <si>
    <t>администрации города Владимира</t>
  </si>
  <si>
    <t>600026, г.Владимир, ул.Горького, д.95-а, тел.53 19 80</t>
  </si>
  <si>
    <t>факс: 53 37 60, e-mail:opr.gkh@vladimir-city.ru</t>
  </si>
  <si>
    <t>СОДЕРЖАНИЕ И РЕМОНТ ОБЩЕГО ИМУЩЕСТВА ДОМА</t>
  </si>
  <si>
    <t>Содержание и ремонт конструктивных элементов жилых зданий и внутридомового инженерного оборудования</t>
  </si>
  <si>
    <t>1.1.</t>
  </si>
  <si>
    <t>1.1.1.</t>
  </si>
  <si>
    <t xml:space="preserve"> Проведение техосмотров и проведение незначительных неисправностей в системе отопления, холодного и горячего водоснабжения (осмотр трубопровода с отметкой дефектных мест, спуск воды из трубопровода и устранение дефектов)</t>
  </si>
  <si>
    <t>1.1.2.</t>
  </si>
  <si>
    <t>1 раз  в год</t>
  </si>
  <si>
    <t>1.1.3.</t>
  </si>
  <si>
    <t>4 раза в год</t>
  </si>
  <si>
    <t>1.1.4.</t>
  </si>
  <si>
    <t xml:space="preserve"> Ремонт детских и спортивных площадок</t>
  </si>
  <si>
    <t>1.1.5.</t>
  </si>
  <si>
    <t xml:space="preserve"> Замена разбитых стекол</t>
  </si>
  <si>
    <t>1.1.6.</t>
  </si>
  <si>
    <t xml:space="preserve"> Ремонт дверей</t>
  </si>
  <si>
    <t>1.1.7.</t>
  </si>
  <si>
    <t xml:space="preserve"> Работы, выполняемые в целях надлежащего содержания крыши многоквартирного дома                                                   проверка кровли на отсутствие протечек, выявление деформации и повреждений несущих кровельных конструкций                                                                                   водоотводящих устройств, проверка и при необходимости очистка кровли и водоотводящих устройств от мусора, грязи и наледи, препятствующих стоку дождевых и талых вод, проверка и при необходимости очистка кровли от скопления снега и наледи, при выявлении нарушений, приводящих к протечкам и незамедлительное их устранение</t>
  </si>
  <si>
    <t>1.1.8.</t>
  </si>
  <si>
    <t xml:space="preserve"> Простая масляная окраска  элементов благоустройства и иных предназначенных для обслуживания, эксплуатации и благоустройства многоквартирного дома объектов, расположенных на земельном участке, входящем в состав общего имущества.                           </t>
  </si>
  <si>
    <t>1.2.</t>
  </si>
  <si>
    <t>Работы по содержанию общего имущества в многоквартирном доме</t>
  </si>
  <si>
    <t>1.2.1.</t>
  </si>
  <si>
    <t xml:space="preserve"> Осмотр системы центрального отопления,  водопровода и канализации в чердачных и подвальных помещениях (проверка состояния регулирующих кранов и вентилей, задвижек, запорной арматуры расширительных баков на чердаке.  Проверка состояния креплений, подвесок и прокладок-подставок для магистрального трубопровода на чердаке, теплоизоляции.</t>
  </si>
  <si>
    <t>1.2.2.</t>
  </si>
  <si>
    <t xml:space="preserve">Осмотр, техническое  обслуживание, снятие показаний общедомовых приборов учета тепловой энергии, водоснабжения, электрической энергии </t>
  </si>
  <si>
    <t>1.2.3.</t>
  </si>
  <si>
    <t>1.2.4.</t>
  </si>
  <si>
    <t xml:space="preserve"> Устранение засоров внутренних канализационных трубопроводов</t>
  </si>
  <si>
    <t>1.2.5.</t>
  </si>
  <si>
    <t xml:space="preserve">Непредвиденные ремонты </t>
  </si>
  <si>
    <t>2 раза в неделю</t>
  </si>
  <si>
    <t>4.1.6.</t>
  </si>
  <si>
    <t>прочистка урн от мусора</t>
  </si>
  <si>
    <t>через день</t>
  </si>
  <si>
    <t>уборка газонов при средней засоренности (весна)</t>
  </si>
  <si>
    <t>4.2.7.</t>
  </si>
  <si>
    <t>4.2.8.</t>
  </si>
  <si>
    <t>выкашивание газонов газонокосилкой</t>
  </si>
  <si>
    <t>Комплексная уборка ТБО и КГМ</t>
  </si>
  <si>
    <t>ИТОГО  стоимость работ и услуг  по содержанию  и ремонту общего имущества</t>
  </si>
  <si>
    <t xml:space="preserve">ВСЕГО стоимость работ и услуг по управлению, содержанию и ремонту общего имущества в многоквартирном доме </t>
  </si>
  <si>
    <t>2 раза в сутки в дни сильных снегопадов</t>
  </si>
  <si>
    <t>Подготовка многоквартирного дома к сезонной эксплуатации</t>
  </si>
  <si>
    <t>2 раза в год (весна, осень)</t>
  </si>
  <si>
    <t xml:space="preserve"> Осмотр водопровода, канализации и горячего водоснабжения. Проверка исправности водоразборных кранов, смесителей, запорной арматуры, санитарно-технических приборов. Проверка состояния креплений на магистральных водопроводах, раструбов канализационных труб, сифонов.</t>
  </si>
  <si>
    <t>Ремонт, регулировка, промывка, испытание, консервация и  расконсервация систем центрального отопления.                         Укрепление крючков для труб и приборов центрального отопления. Проверка состояния подвесок и прокладок-подставок для магистрального трубопровода. Составление описи недостатков. Проведение необходимых ремонтных работ. Промывка системы под давлением. Проверка теплоизоляции и мелкий ремонт изоляции. Ликвидация воздушных пробок</t>
  </si>
  <si>
    <t xml:space="preserve"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</si>
  <si>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СОДЕРЖАНИЕ  И РЕМОНТ ОБЩЕГО ИМУЩЕСТВА ДОМА</t>
  </si>
  <si>
    <t xml:space="preserve"> Смена электроламп в местах общего пользования </t>
  </si>
  <si>
    <t>Замена приборов учета потребления электрической энергии</t>
  </si>
  <si>
    <t>1.3.</t>
  </si>
  <si>
    <t>Ремонт электропроводки, проверка изоляции электропроводки и ее укрепление</t>
  </si>
  <si>
    <t>1.4.</t>
  </si>
  <si>
    <t>Мероприятия по энергосбережению (установка датчиков движения)</t>
  </si>
  <si>
    <t>1.5.</t>
  </si>
  <si>
    <t>1.6.</t>
  </si>
  <si>
    <t>2.1.</t>
  </si>
  <si>
    <t>2.2.</t>
  </si>
  <si>
    <t>обметание пыли с потолков</t>
  </si>
  <si>
    <t>2.3.</t>
  </si>
  <si>
    <t>3.1.1.</t>
  </si>
  <si>
    <t>3 раза в сутки в дни сильных снегопадов</t>
  </si>
  <si>
    <t>3.1.4.</t>
  </si>
  <si>
    <t>3.1.5.</t>
  </si>
  <si>
    <t>3.1.6.</t>
  </si>
  <si>
    <t>3.2.2.</t>
  </si>
  <si>
    <t>3.2.3.</t>
  </si>
  <si>
    <t>уборка газонов при средней засоренности (весна, осень)</t>
  </si>
  <si>
    <t>2 раза в  год</t>
  </si>
  <si>
    <t>3.2.4.</t>
  </si>
  <si>
    <t>3.2.5.</t>
  </si>
  <si>
    <t>вырезка порослей у деревьев</t>
  </si>
  <si>
    <t>3.2.6.</t>
  </si>
  <si>
    <t>обрезка и прореживание крон деревьев</t>
  </si>
  <si>
    <t>ИТОГО  стоимость работ и услуг  по содержанию и ремонту общего имущества</t>
  </si>
  <si>
    <t xml:space="preserve"> Проведение технических осмотров и устранение незначительных неисправностей электрических устройств.                  Проверка заземления оболочки электрокабеля, замеры сопротивления изоляции проводов в местах общего пользования и подвалов. Укрепление электропроводки. Устранение незначительных неисправностей электрических устройств</t>
  </si>
  <si>
    <t>1.2.6.</t>
  </si>
  <si>
    <t>Прочие ремонты</t>
  </si>
  <si>
    <t>Осмотр системы центрального отопления, водопровода и канализации в чердачных и подвальных помещениях (проверка состояния регулирующих кранов и вентилей, задвижек, запорной арматуры расширительных баков на чердаке.Проверка состояния креплений, подвесок и прокладок-подставок для магистрального трубопровода на чердаке, теплоизоляции.</t>
  </si>
  <si>
    <t>Ремонт внутридомовых сетей отопления, горячего и холодного водоснабжения, водоотведения (применительно)</t>
  </si>
  <si>
    <t>влажное подметание полов во всех помещениях общего пользования нижних 3 этажей</t>
  </si>
  <si>
    <t>влажное подметание лестничных площадок и маршей, пола кабины лифта</t>
  </si>
  <si>
    <t>мытье лестничных площадок и маршей, пола кабины лифта</t>
  </si>
  <si>
    <t>влажная протирка подоконников, перил лестниц, шкафов для электросчетчиков, почтовых ящиков, полотен дверей</t>
  </si>
  <si>
    <t xml:space="preserve">Содержание и обслуживание газового оборудования, вентканалов, лифтов,  общедомовых приборов учета,   техническое обслуживание крышной котельной. накопление  отработанных ртутьсодержащих ламп и их передача в специализированные организации, прочистка дворовой канализации и др. </t>
  </si>
  <si>
    <t>И.о.начальника управления ЖКХ</t>
  </si>
  <si>
    <t>_______________________М.Г.Гасанов</t>
  </si>
  <si>
    <t>И.о. начальника управления ЖКХ</t>
  </si>
  <si>
    <t>ул.Нижняя Дуброва, д.50, корпус 2</t>
  </si>
  <si>
    <r>
      <t>Общая площадь жилых помещений,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Общая площадь нежилых помещений, м</t>
    </r>
    <r>
      <rPr>
        <vertAlign val="superscript"/>
        <sz val="12"/>
        <color indexed="8"/>
        <rFont val="Times New Roman"/>
        <family val="1"/>
      </rPr>
      <t>2</t>
    </r>
  </si>
  <si>
    <t>"__________"________________2016г.</t>
  </si>
  <si>
    <t>7375,3                                                                                                                                                                                                        185,8</t>
  </si>
  <si>
    <t>Приложение № 4</t>
  </si>
  <si>
    <t>7375,3                                                                                                                                                                                                       185,8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</si>
</sst>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0.0000000"/>
    <numFmt numFmtId="178" formatCode="0.00000000"/>
    <numFmt numFmtId="179" formatCode="0.000000000"/>
    <numFmt numFmtId="180" formatCode="0.0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10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4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5" fillId="0" borderId="0" xfId="0" applyFont="1" applyFill="1" applyAlignment="1">
      <alignment horizontal="left" wrapText="1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31" fillId="0" borderId="15" xfId="0" applyNumberFormat="1" applyFont="1" applyFill="1" applyBorder="1" applyAlignment="1">
      <alignment horizontal="center" vertical="center" wrapText="1"/>
    </xf>
    <xf numFmtId="2" fontId="26" fillId="0" borderId="15" xfId="0" applyNumberFormat="1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2" fontId="34" fillId="0" borderId="15" xfId="0" applyNumberFormat="1" applyFont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left" vertical="center" wrapText="1"/>
    </xf>
    <xf numFmtId="0" fontId="35" fillId="0" borderId="15" xfId="0" applyFont="1" applyBorder="1" applyAlignment="1">
      <alignment horizontal="center" vertical="center" wrapText="1"/>
    </xf>
    <xf numFmtId="2" fontId="35" fillId="0" borderId="15" xfId="0" applyNumberFormat="1" applyFont="1" applyBorder="1" applyAlignment="1">
      <alignment horizontal="center" vertical="center" wrapText="1"/>
    </xf>
    <xf numFmtId="2" fontId="31" fillId="0" borderId="15" xfId="0" applyNumberFormat="1" applyFont="1" applyFill="1" applyBorder="1" applyAlignment="1">
      <alignment horizontal="center" vertical="center" wrapText="1"/>
    </xf>
    <xf numFmtId="0" fontId="31" fillId="0" borderId="15" xfId="0" applyNumberFormat="1" applyFont="1" applyFill="1" applyBorder="1" applyAlignment="1">
      <alignment horizontal="left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left" vertical="center" wrapText="1"/>
    </xf>
    <xf numFmtId="2" fontId="30" fillId="0" borderId="15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 applyAlignment="1">
      <alignment horizontal="left" vertical="center" wrapText="1"/>
    </xf>
    <xf numFmtId="0" fontId="35" fillId="0" borderId="15" xfId="0" applyFont="1" applyFill="1" applyBorder="1" applyAlignment="1">
      <alignment horizontal="left" vertical="center" wrapText="1"/>
    </xf>
    <xf numFmtId="0" fontId="31" fillId="0" borderId="16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  <xf numFmtId="2" fontId="30" fillId="0" borderId="15" xfId="0" applyNumberFormat="1" applyFont="1" applyFill="1" applyBorder="1" applyAlignment="1">
      <alignment horizontal="center" vertical="center"/>
    </xf>
    <xf numFmtId="2" fontId="26" fillId="24" borderId="15" xfId="0" applyNumberFormat="1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2" fontId="22" fillId="24" borderId="15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/>
    </xf>
    <xf numFmtId="0" fontId="31" fillId="0" borderId="15" xfId="0" applyFont="1" applyBorder="1" applyAlignment="1">
      <alignment horizontal="left" vertical="center" wrapText="1"/>
    </xf>
    <xf numFmtId="2" fontId="37" fillId="24" borderId="15" xfId="0" applyNumberFormat="1" applyFont="1" applyFill="1" applyBorder="1" applyAlignment="1">
      <alignment horizontal="center" vertical="center"/>
    </xf>
    <xf numFmtId="2" fontId="38" fillId="0" borderId="15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2" fontId="40" fillId="0" borderId="15" xfId="0" applyNumberFormat="1" applyFont="1" applyFill="1" applyBorder="1" applyAlignment="1">
      <alignment horizontal="center" vertical="center"/>
    </xf>
    <xf numFmtId="2" fontId="30" fillId="24" borderId="15" xfId="0" applyNumberFormat="1" applyFont="1" applyFill="1" applyBorder="1" applyAlignment="1">
      <alignment horizontal="center" vertical="center" wrapText="1"/>
    </xf>
    <xf numFmtId="173" fontId="31" fillId="0" borderId="15" xfId="0" applyNumberFormat="1" applyFont="1" applyFill="1" applyBorder="1" applyAlignment="1">
      <alignment horizontal="center" vertical="center" wrapText="1"/>
    </xf>
    <xf numFmtId="2" fontId="22" fillId="0" borderId="15" xfId="0" applyNumberFormat="1" applyFont="1" applyFill="1" applyBorder="1" applyAlignment="1">
      <alignment horizontal="center" vertical="center" wrapText="1"/>
    </xf>
    <xf numFmtId="2" fontId="31" fillId="24" borderId="15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173" fontId="40" fillId="0" borderId="15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2" fontId="26" fillId="0" borderId="15" xfId="0" applyNumberFormat="1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2" fontId="23" fillId="0" borderId="15" xfId="0" applyNumberFormat="1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/>
    </xf>
    <xf numFmtId="0" fontId="35" fillId="0" borderId="14" xfId="0" applyNumberFormat="1" applyFont="1" applyBorder="1" applyAlignment="1">
      <alignment horizontal="left" vertical="center" wrapText="1"/>
    </xf>
    <xf numFmtId="2" fontId="28" fillId="0" borderId="0" xfId="0" applyNumberFormat="1" applyFont="1" applyFill="1" applyAlignment="1">
      <alignment/>
    </xf>
    <xf numFmtId="2" fontId="35" fillId="0" borderId="15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view="pageBreakPreview" zoomScale="60" zoomScalePageLayoutView="0" workbookViewId="0" topLeftCell="A2">
      <selection activeCell="D10" sqref="D10:F10"/>
    </sheetView>
  </sheetViews>
  <sheetFormatPr defaultColWidth="9.140625" defaultRowHeight="15"/>
  <cols>
    <col min="1" max="1" width="7.00390625" style="4" customWidth="1"/>
    <col min="2" max="2" width="47.7109375" style="1" customWidth="1"/>
    <col min="3" max="3" width="55.00390625" style="1" customWidth="1"/>
    <col min="4" max="4" width="20.57421875" style="6" customWidth="1"/>
    <col min="5" max="5" width="20.421875" style="1" customWidth="1"/>
    <col min="6" max="6" width="9.140625" style="1" customWidth="1"/>
    <col min="7" max="8" width="10.28125" style="1" bestFit="1" customWidth="1"/>
    <col min="9" max="16384" width="9.140625" style="1" customWidth="1"/>
  </cols>
  <sheetData>
    <row r="1" ht="26.25" customHeight="1" hidden="1">
      <c r="B1" s="5" t="s">
        <v>2</v>
      </c>
    </row>
    <row r="2" spans="1:5" s="11" customFormat="1" ht="26.25" customHeight="1">
      <c r="A2" s="9"/>
      <c r="B2" s="10"/>
      <c r="D2" s="12" t="s">
        <v>155</v>
      </c>
      <c r="E2" s="13"/>
    </row>
    <row r="3" spans="1:5" s="11" customFormat="1" ht="17.25" customHeight="1">
      <c r="A3" s="9"/>
      <c r="B3" s="10"/>
      <c r="D3" s="14" t="s">
        <v>59</v>
      </c>
      <c r="E3" s="15"/>
    </row>
    <row r="4" spans="1:5" s="11" customFormat="1" ht="26.25" customHeight="1">
      <c r="A4" s="9"/>
      <c r="B4" s="10"/>
      <c r="D4" s="15" t="s">
        <v>52</v>
      </c>
      <c r="E4" s="15"/>
    </row>
    <row r="5" spans="1:6" s="11" customFormat="1" ht="16.5" customHeight="1">
      <c r="A5" s="9"/>
      <c r="B5" s="10"/>
      <c r="D5" s="16" t="s">
        <v>150</v>
      </c>
      <c r="E5" s="16"/>
      <c r="F5" s="16"/>
    </row>
    <row r="6" spans="1:6" s="11" customFormat="1" ht="18" customHeight="1">
      <c r="A6" s="9"/>
      <c r="B6" s="10"/>
      <c r="D6" s="17" t="s">
        <v>60</v>
      </c>
      <c r="E6" s="17"/>
      <c r="F6" s="18"/>
    </row>
    <row r="7" spans="1:6" s="11" customFormat="1" ht="18.75" customHeight="1">
      <c r="A7" s="9"/>
      <c r="B7" s="10"/>
      <c r="D7" s="17" t="s">
        <v>61</v>
      </c>
      <c r="E7" s="17"/>
      <c r="F7" s="17"/>
    </row>
    <row r="8" spans="1:6" s="11" customFormat="1" ht="18.75" customHeight="1">
      <c r="A8" s="9"/>
      <c r="B8" s="10"/>
      <c r="D8" s="17" t="s">
        <v>62</v>
      </c>
      <c r="E8" s="17"/>
      <c r="F8" s="18"/>
    </row>
    <row r="9" spans="1:6" s="11" customFormat="1" ht="26.25" customHeight="1">
      <c r="A9" s="9"/>
      <c r="B9" s="10"/>
      <c r="D9" s="17" t="s">
        <v>149</v>
      </c>
      <c r="E9" s="17"/>
      <c r="F9" s="18"/>
    </row>
    <row r="10" spans="1:6" s="11" customFormat="1" ht="26.25" customHeight="1">
      <c r="A10" s="9"/>
      <c r="B10" s="10"/>
      <c r="D10" s="19" t="s">
        <v>153</v>
      </c>
      <c r="E10" s="19"/>
      <c r="F10" s="19"/>
    </row>
    <row r="11" spans="1:5" s="22" customFormat="1" ht="13.5" customHeight="1">
      <c r="A11" s="9"/>
      <c r="B11" s="10"/>
      <c r="C11" s="11"/>
      <c r="D11" s="20"/>
      <c r="E11" s="21"/>
    </row>
    <row r="12" spans="1:5" s="11" customFormat="1" ht="66" customHeight="1">
      <c r="A12" s="23" t="s">
        <v>109</v>
      </c>
      <c r="B12" s="23"/>
      <c r="C12" s="23"/>
      <c r="D12" s="23"/>
      <c r="E12" s="23"/>
    </row>
    <row r="13" spans="1:5" s="11" customFormat="1" ht="20.25" customHeight="1">
      <c r="A13" s="24" t="s">
        <v>151</v>
      </c>
      <c r="B13" s="25"/>
      <c r="C13" s="25"/>
      <c r="D13" s="25"/>
      <c r="E13" s="26"/>
    </row>
    <row r="14" spans="1:7" s="22" customFormat="1" ht="41.25" customHeight="1">
      <c r="A14" s="85" t="s">
        <v>152</v>
      </c>
      <c r="B14" s="85"/>
      <c r="C14" s="27" t="s">
        <v>156</v>
      </c>
      <c r="D14" s="29"/>
      <c r="E14" s="28"/>
      <c r="G14" s="11"/>
    </row>
    <row r="15" spans="1:7" s="22" customFormat="1" ht="63.75" customHeight="1">
      <c r="A15" s="24" t="s">
        <v>49</v>
      </c>
      <c r="B15" s="26"/>
      <c r="C15" s="30" t="s">
        <v>50</v>
      </c>
      <c r="D15" s="31" t="s">
        <v>51</v>
      </c>
      <c r="E15" s="32" t="s">
        <v>55</v>
      </c>
      <c r="G15" s="11"/>
    </row>
    <row r="16" spans="1:7" s="22" customFormat="1" ht="26.25" customHeight="1">
      <c r="A16" s="33" t="s">
        <v>8</v>
      </c>
      <c r="B16" s="34" t="s">
        <v>110</v>
      </c>
      <c r="C16" s="35"/>
      <c r="D16" s="35"/>
      <c r="E16" s="36"/>
      <c r="G16" s="11"/>
    </row>
    <row r="17" spans="1:7" s="22" customFormat="1" ht="54.75" customHeight="1">
      <c r="A17" s="37">
        <v>1</v>
      </c>
      <c r="B17" s="38" t="s">
        <v>64</v>
      </c>
      <c r="C17" s="39"/>
      <c r="D17" s="40">
        <f aca="true" t="shared" si="0" ref="D17:D28">E17*7561.1*12</f>
        <v>9073.320000000002</v>
      </c>
      <c r="E17" s="40">
        <f>E18+E19+E20+E21+E22+E23</f>
        <v>0.1</v>
      </c>
      <c r="F17" s="86" t="s">
        <v>41</v>
      </c>
      <c r="G17" s="11"/>
    </row>
    <row r="18" spans="1:7" s="22" customFormat="1" ht="26.25" customHeight="1">
      <c r="A18" s="37" t="s">
        <v>65</v>
      </c>
      <c r="B18" s="44" t="s">
        <v>111</v>
      </c>
      <c r="C18" s="50" t="s">
        <v>42</v>
      </c>
      <c r="D18" s="46">
        <f t="shared" si="0"/>
        <v>1814.6640000000002</v>
      </c>
      <c r="E18" s="47">
        <v>0.02</v>
      </c>
      <c r="G18" s="11"/>
    </row>
    <row r="19" spans="1:7" s="22" customFormat="1" ht="32.25" customHeight="1">
      <c r="A19" s="37" t="s">
        <v>82</v>
      </c>
      <c r="B19" s="48" t="s">
        <v>112</v>
      </c>
      <c r="C19" s="50" t="s">
        <v>42</v>
      </c>
      <c r="D19" s="46">
        <f t="shared" si="0"/>
        <v>907.3320000000001</v>
      </c>
      <c r="E19" s="47">
        <v>0.01</v>
      </c>
      <c r="G19" s="11"/>
    </row>
    <row r="20" spans="1:7" s="22" customFormat="1" ht="26.25" customHeight="1">
      <c r="A20" s="37" t="s">
        <v>113</v>
      </c>
      <c r="B20" s="48" t="s">
        <v>114</v>
      </c>
      <c r="C20" s="50" t="s">
        <v>42</v>
      </c>
      <c r="D20" s="46">
        <f t="shared" si="0"/>
        <v>907.3320000000001</v>
      </c>
      <c r="E20" s="47">
        <v>0.01</v>
      </c>
      <c r="G20" s="11"/>
    </row>
    <row r="21" spans="1:7" s="22" customFormat="1" ht="33" customHeight="1">
      <c r="A21" s="37" t="s">
        <v>115</v>
      </c>
      <c r="B21" s="44" t="s">
        <v>116</v>
      </c>
      <c r="C21" s="50" t="s">
        <v>42</v>
      </c>
      <c r="D21" s="46">
        <f t="shared" si="0"/>
        <v>2721.996</v>
      </c>
      <c r="E21" s="47">
        <v>0.03</v>
      </c>
      <c r="G21" s="11"/>
    </row>
    <row r="22" spans="1:7" s="22" customFormat="1" ht="97.5" customHeight="1">
      <c r="A22" s="37" t="s">
        <v>117</v>
      </c>
      <c r="B22" s="87" t="s">
        <v>141</v>
      </c>
      <c r="C22" s="50" t="s">
        <v>4</v>
      </c>
      <c r="D22" s="46">
        <f t="shared" si="0"/>
        <v>907.3320000000001</v>
      </c>
      <c r="E22" s="47">
        <v>0.01</v>
      </c>
      <c r="G22" s="11"/>
    </row>
    <row r="23" spans="1:7" s="22" customFormat="1" ht="39.75" customHeight="1">
      <c r="A23" s="37" t="s">
        <v>118</v>
      </c>
      <c r="B23" s="44" t="s">
        <v>142</v>
      </c>
      <c r="C23" s="50" t="s">
        <v>42</v>
      </c>
      <c r="D23" s="46">
        <f t="shared" si="0"/>
        <v>1814.6640000000002</v>
      </c>
      <c r="E23" s="47">
        <v>0.02</v>
      </c>
      <c r="G23" s="11"/>
    </row>
    <row r="24" spans="1:7" s="22" customFormat="1" ht="25.5" customHeight="1">
      <c r="A24" s="37">
        <v>2</v>
      </c>
      <c r="B24" s="38" t="s">
        <v>19</v>
      </c>
      <c r="C24" s="58"/>
      <c r="D24" s="40">
        <f t="shared" si="0"/>
        <v>51717.924</v>
      </c>
      <c r="E24" s="59">
        <f>E25+E27+E26</f>
        <v>0.5700000000000001</v>
      </c>
      <c r="G24" s="11"/>
    </row>
    <row r="25" spans="1:7" s="22" customFormat="1" ht="27" customHeight="1">
      <c r="A25" s="37" t="s">
        <v>119</v>
      </c>
      <c r="B25" s="44" t="s">
        <v>143</v>
      </c>
      <c r="C25" s="60" t="s">
        <v>44</v>
      </c>
      <c r="D25" s="46">
        <f t="shared" si="0"/>
        <v>45366.600000000006</v>
      </c>
      <c r="E25" s="61">
        <v>0.5</v>
      </c>
      <c r="G25" s="11"/>
    </row>
    <row r="26" spans="1:7" s="22" customFormat="1" ht="22.5" customHeight="1">
      <c r="A26" s="37" t="s">
        <v>120</v>
      </c>
      <c r="B26" s="44" t="s">
        <v>121</v>
      </c>
      <c r="C26" s="60" t="s">
        <v>71</v>
      </c>
      <c r="D26" s="46">
        <f t="shared" si="0"/>
        <v>2721.996</v>
      </c>
      <c r="E26" s="61">
        <v>0.03</v>
      </c>
      <c r="F26" s="88"/>
      <c r="G26" s="11"/>
    </row>
    <row r="27" spans="1:7" s="22" customFormat="1" ht="34.5" customHeight="1">
      <c r="A27" s="37" t="s">
        <v>122</v>
      </c>
      <c r="B27" s="44" t="s">
        <v>146</v>
      </c>
      <c r="C27" s="50" t="s">
        <v>42</v>
      </c>
      <c r="D27" s="46">
        <f t="shared" si="0"/>
        <v>3629.3280000000004</v>
      </c>
      <c r="E27" s="61">
        <v>0.04</v>
      </c>
      <c r="G27" s="11"/>
    </row>
    <row r="28" spans="1:7" s="22" customFormat="1" ht="31.5">
      <c r="A28" s="37">
        <v>3</v>
      </c>
      <c r="B28" s="38" t="s">
        <v>1</v>
      </c>
      <c r="C28" s="65"/>
      <c r="D28" s="40">
        <f t="shared" si="0"/>
        <v>38864.054</v>
      </c>
      <c r="E28" s="59">
        <f>(E29*5+E34*7)/12</f>
        <v>0.4283333333333333</v>
      </c>
      <c r="G28" s="11"/>
    </row>
    <row r="29" spans="1:7" s="22" customFormat="1" ht="15">
      <c r="A29" s="37" t="s">
        <v>25</v>
      </c>
      <c r="B29" s="51" t="s">
        <v>5</v>
      </c>
      <c r="C29" s="67"/>
      <c r="D29" s="52">
        <f>D30+D31+D32+D33</f>
        <v>19280.805000000004</v>
      </c>
      <c r="E29" s="68">
        <f>E30+E31+E32+E33</f>
        <v>0.51</v>
      </c>
      <c r="G29" s="11"/>
    </row>
    <row r="30" spans="1:7" s="22" customFormat="1" ht="25.5">
      <c r="A30" s="37" t="s">
        <v>123</v>
      </c>
      <c r="B30" s="44" t="s">
        <v>10</v>
      </c>
      <c r="C30" s="69" t="s">
        <v>124</v>
      </c>
      <c r="D30" s="70">
        <f>E30*7561.1*5</f>
        <v>17012.475000000002</v>
      </c>
      <c r="E30" s="71">
        <v>0.45</v>
      </c>
      <c r="G30" s="11"/>
    </row>
    <row r="31" spans="1:7" s="22" customFormat="1" ht="15">
      <c r="A31" s="37" t="s">
        <v>125</v>
      </c>
      <c r="B31" s="44" t="s">
        <v>12</v>
      </c>
      <c r="C31" s="69" t="s">
        <v>124</v>
      </c>
      <c r="D31" s="70">
        <f>E31*7561.1*5</f>
        <v>1134.165</v>
      </c>
      <c r="E31" s="71">
        <v>0.03</v>
      </c>
      <c r="G31" s="11"/>
    </row>
    <row r="32" spans="1:7" s="22" customFormat="1" ht="25.5">
      <c r="A32" s="37" t="s">
        <v>126</v>
      </c>
      <c r="B32" s="44" t="s">
        <v>13</v>
      </c>
      <c r="C32" s="69" t="s">
        <v>124</v>
      </c>
      <c r="D32" s="70">
        <f>E32*7561.1*5</f>
        <v>756.11</v>
      </c>
      <c r="E32" s="71">
        <v>0.02</v>
      </c>
      <c r="G32" s="11"/>
    </row>
    <row r="33" spans="1:7" s="22" customFormat="1" ht="18" customHeight="1">
      <c r="A33" s="72" t="s">
        <v>127</v>
      </c>
      <c r="B33" s="56" t="s">
        <v>95</v>
      </c>
      <c r="C33" s="60" t="s">
        <v>44</v>
      </c>
      <c r="D33" s="70">
        <f>E33*7561.1*5</f>
        <v>378.055</v>
      </c>
      <c r="E33" s="75">
        <v>0.01</v>
      </c>
      <c r="G33" s="11"/>
    </row>
    <row r="34" spans="1:7" s="22" customFormat="1" ht="18" customHeight="1">
      <c r="A34" s="37" t="s">
        <v>26</v>
      </c>
      <c r="B34" s="51" t="s">
        <v>6</v>
      </c>
      <c r="C34" s="74"/>
      <c r="D34" s="52">
        <f>D35+D36+D38+D39+D37</f>
        <v>19583.249000000003</v>
      </c>
      <c r="E34" s="68">
        <f>E35+E39+E38+E36+E37</f>
        <v>0.37</v>
      </c>
      <c r="G34" s="11"/>
    </row>
    <row r="35" spans="1:7" s="22" customFormat="1" ht="18.75" customHeight="1">
      <c r="A35" s="37" t="s">
        <v>128</v>
      </c>
      <c r="B35" s="44" t="s">
        <v>36</v>
      </c>
      <c r="C35" s="60" t="s">
        <v>44</v>
      </c>
      <c r="D35" s="70">
        <f>E35*7561.1*7</f>
        <v>16407.587000000003</v>
      </c>
      <c r="E35" s="71">
        <v>0.31</v>
      </c>
      <c r="G35" s="11"/>
    </row>
    <row r="36" spans="1:7" s="22" customFormat="1" ht="18.75" customHeight="1">
      <c r="A36" s="37" t="s">
        <v>129</v>
      </c>
      <c r="B36" s="44" t="s">
        <v>130</v>
      </c>
      <c r="C36" s="69" t="s">
        <v>131</v>
      </c>
      <c r="D36" s="70">
        <f>E36*7561.1*7</f>
        <v>1587.831</v>
      </c>
      <c r="E36" s="71">
        <v>0.03</v>
      </c>
      <c r="G36" s="11"/>
    </row>
    <row r="37" spans="1:7" s="22" customFormat="1" ht="27" customHeight="1">
      <c r="A37" s="37" t="s">
        <v>132</v>
      </c>
      <c r="B37" s="56" t="s">
        <v>95</v>
      </c>
      <c r="C37" s="60" t="s">
        <v>44</v>
      </c>
      <c r="D37" s="70">
        <f>E37*7561.1*7</f>
        <v>529.277</v>
      </c>
      <c r="E37" s="89">
        <v>0.01</v>
      </c>
      <c r="G37" s="11"/>
    </row>
    <row r="38" spans="1:7" s="22" customFormat="1" ht="20.25" customHeight="1">
      <c r="A38" s="37" t="s">
        <v>133</v>
      </c>
      <c r="B38" s="44" t="s">
        <v>134</v>
      </c>
      <c r="C38" s="50" t="s">
        <v>42</v>
      </c>
      <c r="D38" s="70">
        <f>E38*7561.1*7</f>
        <v>529.277</v>
      </c>
      <c r="E38" s="71">
        <v>0.01</v>
      </c>
      <c r="G38" s="11"/>
    </row>
    <row r="39" spans="1:7" s="22" customFormat="1" ht="20.25" customHeight="1">
      <c r="A39" s="90" t="s">
        <v>135</v>
      </c>
      <c r="B39" s="44" t="s">
        <v>136</v>
      </c>
      <c r="C39" s="50" t="s">
        <v>42</v>
      </c>
      <c r="D39" s="70">
        <f>E39*7561.1*7</f>
        <v>529.277</v>
      </c>
      <c r="E39" s="71">
        <v>0.01</v>
      </c>
      <c r="G39" s="11"/>
    </row>
    <row r="40" spans="1:7" s="66" customFormat="1" ht="25.5" customHeight="1">
      <c r="A40" s="76" t="s">
        <v>137</v>
      </c>
      <c r="B40" s="77"/>
      <c r="C40" s="78"/>
      <c r="D40" s="40">
        <f>D17+D24+D28</f>
        <v>99655.298</v>
      </c>
      <c r="E40" s="40">
        <f>E17+E24+E28</f>
        <v>1.0983333333333334</v>
      </c>
      <c r="G40" s="11"/>
    </row>
    <row r="41" spans="1:4" s="2" customFormat="1" ht="31.5" customHeight="1">
      <c r="A41" s="7"/>
      <c r="D41" s="3"/>
    </row>
    <row r="42" spans="1:5" s="2" customFormat="1" ht="39" customHeight="1">
      <c r="A42" s="7"/>
      <c r="D42" s="3"/>
      <c r="E42" s="8"/>
    </row>
    <row r="43" spans="1:4" s="2" customFormat="1" ht="35.25" customHeight="1">
      <c r="A43" s="7"/>
      <c r="D43" s="3"/>
    </row>
    <row r="44" spans="1:4" s="2" customFormat="1" ht="15">
      <c r="A44" s="7"/>
      <c r="D44" s="3"/>
    </row>
    <row r="45" spans="1:4" s="2" customFormat="1" ht="15">
      <c r="A45" s="7"/>
      <c r="D45" s="3"/>
    </row>
    <row r="46" spans="1:4" s="2" customFormat="1" ht="15">
      <c r="A46" s="7"/>
      <c r="D46" s="3"/>
    </row>
    <row r="47" spans="1:4" s="2" customFormat="1" ht="15">
      <c r="A47" s="7"/>
      <c r="D47" s="3"/>
    </row>
    <row r="48" spans="1:4" s="2" customFormat="1" ht="15">
      <c r="A48" s="7"/>
      <c r="D48" s="3"/>
    </row>
    <row r="49" spans="1:4" s="2" customFormat="1" ht="15">
      <c r="A49" s="7"/>
      <c r="D49" s="3"/>
    </row>
    <row r="50" spans="1:4" s="2" customFormat="1" ht="15">
      <c r="A50" s="7"/>
      <c r="D50" s="3"/>
    </row>
    <row r="51" spans="1:4" s="2" customFormat="1" ht="15">
      <c r="A51" s="7"/>
      <c r="D51" s="3"/>
    </row>
    <row r="52" spans="1:4" s="2" customFormat="1" ht="15">
      <c r="A52" s="7"/>
      <c r="D52" s="3"/>
    </row>
    <row r="53" spans="1:4" s="2" customFormat="1" ht="15">
      <c r="A53" s="7"/>
      <c r="D53" s="3"/>
    </row>
    <row r="54" spans="1:4" s="2" customFormat="1" ht="15">
      <c r="A54" s="7"/>
      <c r="D54" s="3"/>
    </row>
    <row r="55" spans="1:4" s="2" customFormat="1" ht="15">
      <c r="A55" s="7"/>
      <c r="D55" s="3"/>
    </row>
    <row r="56" spans="1:4" s="2" customFormat="1" ht="15">
      <c r="A56" s="7"/>
      <c r="D56" s="3"/>
    </row>
    <row r="57" spans="1:4" s="2" customFormat="1" ht="15">
      <c r="A57" s="7"/>
      <c r="D57" s="3"/>
    </row>
    <row r="58" spans="1:4" s="2" customFormat="1" ht="15">
      <c r="A58" s="7"/>
      <c r="D58" s="3"/>
    </row>
    <row r="59" spans="1:4" s="2" customFormat="1" ht="15">
      <c r="A59" s="7"/>
      <c r="D59" s="3"/>
    </row>
    <row r="60" spans="1:4" s="2" customFormat="1" ht="15">
      <c r="A60" s="7"/>
      <c r="D60" s="3"/>
    </row>
    <row r="61" spans="1:4" s="2" customFormat="1" ht="15">
      <c r="A61" s="7"/>
      <c r="D61" s="3"/>
    </row>
    <row r="62" spans="1:4" s="2" customFormat="1" ht="15">
      <c r="A62" s="7"/>
      <c r="D62" s="3"/>
    </row>
    <row r="63" spans="1:4" s="2" customFormat="1" ht="15">
      <c r="A63" s="7"/>
      <c r="D63" s="3"/>
    </row>
    <row r="64" spans="1:4" s="2" customFormat="1" ht="15">
      <c r="A64" s="7"/>
      <c r="D64" s="3"/>
    </row>
    <row r="65" spans="1:4" s="2" customFormat="1" ht="15">
      <c r="A65" s="7"/>
      <c r="D65" s="3"/>
    </row>
    <row r="66" spans="1:4" s="2" customFormat="1" ht="15">
      <c r="A66" s="7"/>
      <c r="D66" s="3"/>
    </row>
    <row r="67" spans="1:4" s="2" customFormat="1" ht="15">
      <c r="A67" s="7"/>
      <c r="D67" s="3"/>
    </row>
    <row r="68" spans="1:4" s="2" customFormat="1" ht="15">
      <c r="A68" s="7"/>
      <c r="D68" s="3"/>
    </row>
    <row r="69" spans="1:4" s="2" customFormat="1" ht="15">
      <c r="A69" s="7"/>
      <c r="D69" s="3"/>
    </row>
    <row r="70" spans="1:4" s="2" customFormat="1" ht="15">
      <c r="A70" s="7"/>
      <c r="D70" s="3"/>
    </row>
    <row r="71" spans="1:4" s="2" customFormat="1" ht="15">
      <c r="A71" s="7"/>
      <c r="D71" s="3"/>
    </row>
    <row r="72" spans="1:4" s="2" customFormat="1" ht="15">
      <c r="A72" s="7"/>
      <c r="D72" s="3"/>
    </row>
    <row r="73" spans="1:4" s="2" customFormat="1" ht="15">
      <c r="A73" s="7"/>
      <c r="D73" s="3"/>
    </row>
    <row r="74" spans="1:4" s="2" customFormat="1" ht="15">
      <c r="A74" s="7"/>
      <c r="D74" s="3"/>
    </row>
    <row r="75" spans="1:4" s="2" customFormat="1" ht="15">
      <c r="A75" s="7"/>
      <c r="D75" s="3"/>
    </row>
    <row r="76" spans="1:4" s="2" customFormat="1" ht="15">
      <c r="A76" s="7"/>
      <c r="D76" s="3"/>
    </row>
    <row r="77" spans="1:4" s="2" customFormat="1" ht="15">
      <c r="A77" s="7"/>
      <c r="D77" s="3"/>
    </row>
    <row r="78" spans="1:4" s="2" customFormat="1" ht="15">
      <c r="A78" s="7"/>
      <c r="D78" s="3"/>
    </row>
    <row r="79" spans="1:4" s="2" customFormat="1" ht="15">
      <c r="A79" s="7"/>
      <c r="D79" s="3"/>
    </row>
    <row r="80" spans="1:4" s="2" customFormat="1" ht="15">
      <c r="A80" s="7"/>
      <c r="D80" s="3"/>
    </row>
    <row r="81" spans="1:4" s="2" customFormat="1" ht="15">
      <c r="A81" s="7"/>
      <c r="D81" s="3"/>
    </row>
    <row r="82" spans="1:4" s="2" customFormat="1" ht="15">
      <c r="A82" s="7"/>
      <c r="D82" s="3"/>
    </row>
    <row r="83" spans="1:4" s="2" customFormat="1" ht="15">
      <c r="A83" s="7"/>
      <c r="D83" s="3"/>
    </row>
    <row r="84" spans="1:4" s="2" customFormat="1" ht="15">
      <c r="A84" s="7"/>
      <c r="D84" s="3"/>
    </row>
    <row r="85" spans="1:4" s="2" customFormat="1" ht="15">
      <c r="A85" s="7"/>
      <c r="D85" s="3"/>
    </row>
    <row r="86" spans="1:4" s="2" customFormat="1" ht="15">
      <c r="A86" s="7"/>
      <c r="D86" s="3"/>
    </row>
    <row r="87" spans="1:4" s="2" customFormat="1" ht="15">
      <c r="A87" s="7"/>
      <c r="D87" s="3"/>
    </row>
    <row r="88" spans="1:4" s="2" customFormat="1" ht="15">
      <c r="A88" s="7"/>
      <c r="D88" s="3"/>
    </row>
    <row r="89" spans="1:4" s="2" customFormat="1" ht="15">
      <c r="A89" s="7"/>
      <c r="D89" s="3"/>
    </row>
    <row r="90" spans="1:5" ht="15">
      <c r="A90" s="7"/>
      <c r="B90" s="2"/>
      <c r="C90" s="2"/>
      <c r="D90" s="3"/>
      <c r="E90" s="2"/>
    </row>
    <row r="91" spans="1:5" ht="15">
      <c r="A91" s="7"/>
      <c r="B91" s="2"/>
      <c r="C91" s="2"/>
      <c r="D91" s="3"/>
      <c r="E91" s="2"/>
    </row>
    <row r="92" spans="1:5" ht="15">
      <c r="A92" s="7"/>
      <c r="B92" s="2"/>
      <c r="C92" s="2"/>
      <c r="D92" s="3"/>
      <c r="E92" s="2"/>
    </row>
  </sheetData>
  <sheetProtection/>
  <mergeCells count="10">
    <mergeCell ref="A40:C40"/>
    <mergeCell ref="D2:E2"/>
    <mergeCell ref="A12:E12"/>
    <mergeCell ref="A13:E13"/>
    <mergeCell ref="A14:B14"/>
    <mergeCell ref="C14:E14"/>
    <mergeCell ref="D5:F5"/>
    <mergeCell ref="D10:F10"/>
    <mergeCell ref="A15:B15"/>
    <mergeCell ref="B16:E16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="80" zoomScaleNormal="80" workbookViewId="0" topLeftCell="A2">
      <selection activeCell="C14" sqref="C14:E14"/>
    </sheetView>
  </sheetViews>
  <sheetFormatPr defaultColWidth="9.140625" defaultRowHeight="15"/>
  <cols>
    <col min="1" max="1" width="7.00390625" style="4" customWidth="1"/>
    <col min="2" max="2" width="47.7109375" style="1" customWidth="1"/>
    <col min="3" max="3" width="55.00390625" style="1" customWidth="1"/>
    <col min="4" max="4" width="20.57421875" style="6" customWidth="1"/>
    <col min="5" max="5" width="20.421875" style="1" customWidth="1"/>
    <col min="6" max="16384" width="9.140625" style="1" customWidth="1"/>
  </cols>
  <sheetData>
    <row r="1" ht="26.25" customHeight="1" hidden="1">
      <c r="B1" s="5" t="s">
        <v>2</v>
      </c>
    </row>
    <row r="2" spans="1:5" s="11" customFormat="1" ht="24" customHeight="1">
      <c r="A2" s="9"/>
      <c r="B2" s="10"/>
      <c r="D2" s="12" t="s">
        <v>58</v>
      </c>
      <c r="E2" s="13"/>
    </row>
    <row r="3" spans="1:5" s="11" customFormat="1" ht="19.5" customHeight="1">
      <c r="A3" s="9"/>
      <c r="B3" s="10"/>
      <c r="D3" s="14" t="s">
        <v>59</v>
      </c>
      <c r="E3" s="15"/>
    </row>
    <row r="4" spans="1:5" s="11" customFormat="1" ht="18.75" customHeight="1">
      <c r="A4" s="9"/>
      <c r="B4" s="10"/>
      <c r="D4" s="15" t="s">
        <v>52</v>
      </c>
      <c r="E4" s="15"/>
    </row>
    <row r="5" spans="1:6" s="11" customFormat="1" ht="21.75" customHeight="1">
      <c r="A5" s="9"/>
      <c r="B5" s="10"/>
      <c r="D5" s="16" t="s">
        <v>148</v>
      </c>
      <c r="E5" s="16"/>
      <c r="F5" s="16"/>
    </row>
    <row r="6" spans="1:6" s="11" customFormat="1" ht="21.75" customHeight="1">
      <c r="A6" s="9"/>
      <c r="B6" s="10"/>
      <c r="D6" s="17" t="s">
        <v>60</v>
      </c>
      <c r="E6" s="17"/>
      <c r="F6" s="18"/>
    </row>
    <row r="7" spans="1:6" s="11" customFormat="1" ht="21.75" customHeight="1">
      <c r="A7" s="9"/>
      <c r="B7" s="10"/>
      <c r="D7" s="17" t="s">
        <v>61</v>
      </c>
      <c r="E7" s="17"/>
      <c r="F7" s="18"/>
    </row>
    <row r="8" spans="1:6" s="11" customFormat="1" ht="21.75" customHeight="1">
      <c r="A8" s="9"/>
      <c r="B8" s="10"/>
      <c r="D8" s="17" t="s">
        <v>62</v>
      </c>
      <c r="E8" s="17"/>
      <c r="F8" s="18"/>
    </row>
    <row r="9" spans="1:6" s="11" customFormat="1" ht="21.75" customHeight="1">
      <c r="A9" s="9"/>
      <c r="B9" s="10"/>
      <c r="D9" s="17" t="s">
        <v>149</v>
      </c>
      <c r="E9" s="17"/>
      <c r="F9" s="18"/>
    </row>
    <row r="10" spans="1:6" s="11" customFormat="1" ht="21.75" customHeight="1">
      <c r="A10" s="9"/>
      <c r="B10" s="10"/>
      <c r="D10" s="19" t="s">
        <v>153</v>
      </c>
      <c r="E10" s="19"/>
      <c r="F10" s="19"/>
    </row>
    <row r="11" spans="1:5" s="22" customFormat="1" ht="13.5" customHeight="1">
      <c r="A11" s="9"/>
      <c r="B11" s="10"/>
      <c r="C11" s="11"/>
      <c r="D11" s="20"/>
      <c r="E11" s="21"/>
    </row>
    <row r="12" spans="1:5" s="11" customFormat="1" ht="66" customHeight="1">
      <c r="A12" s="23" t="s">
        <v>35</v>
      </c>
      <c r="B12" s="23"/>
      <c r="C12" s="23"/>
      <c r="D12" s="23"/>
      <c r="E12" s="23"/>
    </row>
    <row r="13" spans="1:5" s="11" customFormat="1" ht="20.25" customHeight="1">
      <c r="A13" s="24" t="s">
        <v>151</v>
      </c>
      <c r="B13" s="25"/>
      <c r="C13" s="25"/>
      <c r="D13" s="25"/>
      <c r="E13" s="26"/>
    </row>
    <row r="14" spans="1:5" s="22" customFormat="1" ht="41.25" customHeight="1">
      <c r="A14" s="27" t="s">
        <v>152</v>
      </c>
      <c r="B14" s="28"/>
      <c r="C14" s="27" t="s">
        <v>154</v>
      </c>
      <c r="D14" s="29"/>
      <c r="E14" s="28"/>
    </row>
    <row r="15" spans="1:5" s="22" customFormat="1" ht="63.75" customHeight="1">
      <c r="A15" s="24" t="s">
        <v>49</v>
      </c>
      <c r="B15" s="26"/>
      <c r="C15" s="30" t="s">
        <v>50</v>
      </c>
      <c r="D15" s="31" t="s">
        <v>51</v>
      </c>
      <c r="E15" s="32" t="s">
        <v>55</v>
      </c>
    </row>
    <row r="16" spans="1:5" s="22" customFormat="1" ht="26.25" customHeight="1">
      <c r="A16" s="33" t="s">
        <v>8</v>
      </c>
      <c r="B16" s="34" t="s">
        <v>63</v>
      </c>
      <c r="C16" s="35"/>
      <c r="D16" s="35"/>
      <c r="E16" s="36"/>
    </row>
    <row r="17" spans="1:5" s="22" customFormat="1" ht="51" customHeight="1">
      <c r="A17" s="37">
        <v>1</v>
      </c>
      <c r="B17" s="38" t="s">
        <v>64</v>
      </c>
      <c r="C17" s="39"/>
      <c r="D17" s="40">
        <f>D18+D27</f>
        <v>427353.372</v>
      </c>
      <c r="E17" s="40">
        <f>E18+E27</f>
        <v>4.710000000000001</v>
      </c>
    </row>
    <row r="18" spans="1:5" s="22" customFormat="1" ht="27" customHeight="1">
      <c r="A18" s="37" t="s">
        <v>65</v>
      </c>
      <c r="B18" s="41" t="s">
        <v>105</v>
      </c>
      <c r="C18" s="42"/>
      <c r="D18" s="43">
        <f>D19+D20+D21+D22+D23+D24+D25+D26</f>
        <v>167856.41999999998</v>
      </c>
      <c r="E18" s="43">
        <f>E19+E20+E21+E22+E23+E24+E25+E26</f>
        <v>1.85</v>
      </c>
    </row>
    <row r="19" spans="1:5" s="22" customFormat="1" ht="72.75" customHeight="1">
      <c r="A19" s="37" t="s">
        <v>66</v>
      </c>
      <c r="B19" s="44" t="s">
        <v>67</v>
      </c>
      <c r="C19" s="45" t="s">
        <v>106</v>
      </c>
      <c r="D19" s="46">
        <f>E19*7561.1*12</f>
        <v>907.3320000000001</v>
      </c>
      <c r="E19" s="47">
        <v>0.01</v>
      </c>
    </row>
    <row r="20" spans="1:5" s="22" customFormat="1" ht="134.25" customHeight="1">
      <c r="A20" s="37" t="s">
        <v>68</v>
      </c>
      <c r="B20" s="48" t="s">
        <v>108</v>
      </c>
      <c r="C20" s="49" t="s">
        <v>69</v>
      </c>
      <c r="D20" s="46">
        <f aca="true" t="shared" si="0" ref="D20:D26">E20*7561.1*12</f>
        <v>71679.228</v>
      </c>
      <c r="E20" s="47">
        <v>0.79</v>
      </c>
    </row>
    <row r="21" spans="1:5" s="22" customFormat="1" ht="108" customHeight="1">
      <c r="A21" s="37" t="s">
        <v>70</v>
      </c>
      <c r="B21" s="48" t="s">
        <v>138</v>
      </c>
      <c r="C21" s="39" t="s">
        <v>71</v>
      </c>
      <c r="D21" s="46">
        <f t="shared" si="0"/>
        <v>90733.20000000001</v>
      </c>
      <c r="E21" s="47">
        <v>1</v>
      </c>
    </row>
    <row r="22" spans="1:5" s="22" customFormat="1" ht="21.75" customHeight="1">
      <c r="A22" s="37" t="s">
        <v>72</v>
      </c>
      <c r="B22" s="44" t="s">
        <v>73</v>
      </c>
      <c r="C22" s="50" t="s">
        <v>42</v>
      </c>
      <c r="D22" s="46">
        <f t="shared" si="0"/>
        <v>907.3320000000001</v>
      </c>
      <c r="E22" s="47">
        <v>0.01</v>
      </c>
    </row>
    <row r="23" spans="1:5" s="22" customFormat="1" ht="17.25" customHeight="1">
      <c r="A23" s="37" t="s">
        <v>74</v>
      </c>
      <c r="B23" s="44" t="s">
        <v>75</v>
      </c>
      <c r="C23" s="50" t="s">
        <v>42</v>
      </c>
      <c r="D23" s="46">
        <f t="shared" si="0"/>
        <v>907.3320000000001</v>
      </c>
      <c r="E23" s="47">
        <v>0.01</v>
      </c>
    </row>
    <row r="24" spans="1:6" s="22" customFormat="1" ht="18.75" customHeight="1">
      <c r="A24" s="37" t="s">
        <v>76</v>
      </c>
      <c r="B24" s="44" t="s">
        <v>77</v>
      </c>
      <c r="C24" s="50" t="s">
        <v>42</v>
      </c>
      <c r="D24" s="46">
        <f t="shared" si="0"/>
        <v>907.3320000000001</v>
      </c>
      <c r="E24" s="47">
        <v>0.01</v>
      </c>
      <c r="F24" s="22" t="s">
        <v>41</v>
      </c>
    </row>
    <row r="25" spans="1:5" s="22" customFormat="1" ht="171.75" customHeight="1">
      <c r="A25" s="37" t="s">
        <v>78</v>
      </c>
      <c r="B25" s="48" t="s">
        <v>79</v>
      </c>
      <c r="C25" s="50" t="s">
        <v>42</v>
      </c>
      <c r="D25" s="46">
        <f t="shared" si="0"/>
        <v>907.3320000000001</v>
      </c>
      <c r="E25" s="47">
        <v>0.01</v>
      </c>
    </row>
    <row r="26" spans="1:5" s="22" customFormat="1" ht="87" customHeight="1">
      <c r="A26" s="37" t="s">
        <v>80</v>
      </c>
      <c r="B26" s="44" t="s">
        <v>81</v>
      </c>
      <c r="C26" s="50" t="s">
        <v>42</v>
      </c>
      <c r="D26" s="46">
        <f t="shared" si="0"/>
        <v>907.3320000000001</v>
      </c>
      <c r="E26" s="47">
        <v>0.01</v>
      </c>
    </row>
    <row r="27" spans="1:5" s="22" customFormat="1" ht="30">
      <c r="A27" s="37" t="s">
        <v>82</v>
      </c>
      <c r="B27" s="51" t="s">
        <v>83</v>
      </c>
      <c r="C27" s="39"/>
      <c r="D27" s="52">
        <f>D28+D29+D30+D31+D32+D33</f>
        <v>259496.95200000002</v>
      </c>
      <c r="E27" s="52">
        <f>E28+E29+E30+E31+E32+E33</f>
        <v>2.8600000000000003</v>
      </c>
    </row>
    <row r="28" spans="1:5" s="22" customFormat="1" ht="96.75" customHeight="1">
      <c r="A28" s="37" t="s">
        <v>84</v>
      </c>
      <c r="B28" s="53" t="s">
        <v>85</v>
      </c>
      <c r="C28" s="50" t="s">
        <v>46</v>
      </c>
      <c r="D28" s="46">
        <f aca="true" t="shared" si="1" ref="D28:D40">E28*7561.1*12</f>
        <v>907.3320000000001</v>
      </c>
      <c r="E28" s="47">
        <v>0.01</v>
      </c>
    </row>
    <row r="29" spans="1:5" s="22" customFormat="1" ht="42" customHeight="1">
      <c r="A29" s="37" t="s">
        <v>86</v>
      </c>
      <c r="B29" s="44" t="s">
        <v>87</v>
      </c>
      <c r="C29" s="50" t="s">
        <v>46</v>
      </c>
      <c r="D29" s="46">
        <f t="shared" si="1"/>
        <v>2721.996</v>
      </c>
      <c r="E29" s="47">
        <v>0.03</v>
      </c>
    </row>
    <row r="30" spans="1:5" s="22" customFormat="1" ht="99" customHeight="1">
      <c r="A30" s="37" t="s">
        <v>88</v>
      </c>
      <c r="B30" s="53" t="s">
        <v>107</v>
      </c>
      <c r="C30" s="50" t="s">
        <v>46</v>
      </c>
      <c r="D30" s="46">
        <f t="shared" si="1"/>
        <v>135192.468</v>
      </c>
      <c r="E30" s="47">
        <v>1.49</v>
      </c>
    </row>
    <row r="31" spans="1:5" s="22" customFormat="1" ht="28.5" customHeight="1">
      <c r="A31" s="37" t="s">
        <v>89</v>
      </c>
      <c r="B31" s="54" t="s">
        <v>90</v>
      </c>
      <c r="C31" s="55" t="s">
        <v>42</v>
      </c>
      <c r="D31" s="46">
        <f t="shared" si="1"/>
        <v>3629.3280000000004</v>
      </c>
      <c r="E31" s="47">
        <v>0.04</v>
      </c>
    </row>
    <row r="32" spans="1:5" s="22" customFormat="1" ht="20.25" customHeight="1">
      <c r="A32" s="37" t="s">
        <v>91</v>
      </c>
      <c r="B32" s="56" t="s">
        <v>92</v>
      </c>
      <c r="C32" s="55" t="s">
        <v>42</v>
      </c>
      <c r="D32" s="46">
        <f t="shared" si="1"/>
        <v>3629.3280000000004</v>
      </c>
      <c r="E32" s="47">
        <v>0.04</v>
      </c>
    </row>
    <row r="33" spans="1:5" s="22" customFormat="1" ht="20.25" customHeight="1">
      <c r="A33" s="37" t="s">
        <v>139</v>
      </c>
      <c r="B33" s="57" t="s">
        <v>140</v>
      </c>
      <c r="C33" s="55" t="s">
        <v>42</v>
      </c>
      <c r="D33" s="46">
        <f t="shared" si="1"/>
        <v>113416.5</v>
      </c>
      <c r="E33" s="47">
        <v>1.25</v>
      </c>
    </row>
    <row r="34" spans="1:5" s="22" customFormat="1" ht="30.75" customHeight="1">
      <c r="A34" s="37">
        <v>2</v>
      </c>
      <c r="B34" s="38" t="s">
        <v>0</v>
      </c>
      <c r="C34" s="47" t="s">
        <v>56</v>
      </c>
      <c r="D34" s="40">
        <f t="shared" si="1"/>
        <v>85289.208</v>
      </c>
      <c r="E34" s="40">
        <v>0.94</v>
      </c>
    </row>
    <row r="35" spans="1:5" s="22" customFormat="1" ht="33" customHeight="1">
      <c r="A35" s="37">
        <v>3</v>
      </c>
      <c r="B35" s="38" t="s">
        <v>19</v>
      </c>
      <c r="C35" s="58"/>
      <c r="D35" s="40">
        <f t="shared" si="1"/>
        <v>182373.732</v>
      </c>
      <c r="E35" s="59">
        <f>E36+E38+E37+E39</f>
        <v>2.01</v>
      </c>
    </row>
    <row r="36" spans="1:5" s="22" customFormat="1" ht="27" customHeight="1">
      <c r="A36" s="37" t="s">
        <v>25</v>
      </c>
      <c r="B36" s="44" t="s">
        <v>144</v>
      </c>
      <c r="C36" s="60" t="s">
        <v>93</v>
      </c>
      <c r="D36" s="46">
        <f t="shared" si="1"/>
        <v>109787.172</v>
      </c>
      <c r="E36" s="61">
        <v>1.21</v>
      </c>
    </row>
    <row r="37" spans="1:5" s="22" customFormat="1" ht="30" customHeight="1">
      <c r="A37" s="37" t="s">
        <v>26</v>
      </c>
      <c r="B37" s="44" t="s">
        <v>145</v>
      </c>
      <c r="C37" s="60" t="s">
        <v>4</v>
      </c>
      <c r="D37" s="46">
        <f t="shared" si="1"/>
        <v>68957.232</v>
      </c>
      <c r="E37" s="61">
        <v>0.76</v>
      </c>
    </row>
    <row r="38" spans="1:5" s="22" customFormat="1" ht="21" customHeight="1">
      <c r="A38" s="37" t="s">
        <v>37</v>
      </c>
      <c r="B38" s="44" t="s">
        <v>40</v>
      </c>
      <c r="C38" s="60" t="s">
        <v>38</v>
      </c>
      <c r="D38" s="46">
        <f t="shared" si="1"/>
        <v>1814.6640000000002</v>
      </c>
      <c r="E38" s="61">
        <v>0.02</v>
      </c>
    </row>
    <row r="39" spans="1:5" s="22" customFormat="1" ht="21" customHeight="1">
      <c r="A39" s="62" t="s">
        <v>39</v>
      </c>
      <c r="B39" s="63" t="s">
        <v>121</v>
      </c>
      <c r="C39" s="60" t="s">
        <v>38</v>
      </c>
      <c r="D39" s="46">
        <f t="shared" si="1"/>
        <v>1814.6640000000002</v>
      </c>
      <c r="E39" s="64">
        <v>0.02</v>
      </c>
    </row>
    <row r="40" spans="1:5" s="66" customFormat="1" ht="33.75" customHeight="1">
      <c r="A40" s="37">
        <v>4</v>
      </c>
      <c r="B40" s="38" t="s">
        <v>1</v>
      </c>
      <c r="C40" s="65"/>
      <c r="D40" s="40">
        <f t="shared" si="1"/>
        <v>100260.18600000002</v>
      </c>
      <c r="E40" s="59">
        <f>(E41*5+E48*7)/12</f>
        <v>1.1050000000000002</v>
      </c>
    </row>
    <row r="41" spans="1:5" s="66" customFormat="1" ht="21.75" customHeight="1">
      <c r="A41" s="37" t="s">
        <v>16</v>
      </c>
      <c r="B41" s="51" t="s">
        <v>5</v>
      </c>
      <c r="C41" s="67"/>
      <c r="D41" s="52">
        <f>D42+D43+D44+D45+D46+D47</f>
        <v>61622.965000000004</v>
      </c>
      <c r="E41" s="68">
        <f>E42+E44+E45+E46+E43+E47</f>
        <v>1.6300000000000001</v>
      </c>
    </row>
    <row r="42" spans="1:5" s="66" customFormat="1" ht="25.5" customHeight="1">
      <c r="A42" s="37" t="s">
        <v>27</v>
      </c>
      <c r="B42" s="44" t="s">
        <v>10</v>
      </c>
      <c r="C42" s="69" t="s">
        <v>104</v>
      </c>
      <c r="D42" s="70">
        <f aca="true" t="shared" si="2" ref="D42:D47">E42*7561.1*5</f>
        <v>34024.950000000004</v>
      </c>
      <c r="E42" s="71">
        <v>0.9</v>
      </c>
    </row>
    <row r="43" spans="1:5" s="22" customFormat="1" ht="21.75" customHeight="1">
      <c r="A43" s="37" t="s">
        <v>28</v>
      </c>
      <c r="B43" s="44" t="s">
        <v>47</v>
      </c>
      <c r="C43" s="69" t="s">
        <v>42</v>
      </c>
      <c r="D43" s="70">
        <f t="shared" si="2"/>
        <v>16256.365000000002</v>
      </c>
      <c r="E43" s="71">
        <v>0.43</v>
      </c>
    </row>
    <row r="44" spans="1:5" s="22" customFormat="1" ht="27" customHeight="1">
      <c r="A44" s="37" t="s">
        <v>29</v>
      </c>
      <c r="B44" s="44" t="s">
        <v>11</v>
      </c>
      <c r="C44" s="69" t="s">
        <v>15</v>
      </c>
      <c r="D44" s="70">
        <f t="shared" si="2"/>
        <v>7183.045000000001</v>
      </c>
      <c r="E44" s="71">
        <v>0.19</v>
      </c>
    </row>
    <row r="45" spans="1:5" s="22" customFormat="1" ht="30" customHeight="1">
      <c r="A45" s="37" t="s">
        <v>30</v>
      </c>
      <c r="B45" s="44" t="s">
        <v>12</v>
      </c>
      <c r="C45" s="69" t="s">
        <v>3</v>
      </c>
      <c r="D45" s="70">
        <f t="shared" si="2"/>
        <v>2646.385</v>
      </c>
      <c r="E45" s="71">
        <v>0.07</v>
      </c>
    </row>
    <row r="46" spans="1:5" s="22" customFormat="1" ht="31.5" customHeight="1">
      <c r="A46" s="37" t="s">
        <v>43</v>
      </c>
      <c r="B46" s="44" t="s">
        <v>13</v>
      </c>
      <c r="C46" s="69" t="s">
        <v>104</v>
      </c>
      <c r="D46" s="70">
        <f t="shared" si="2"/>
        <v>1134.165</v>
      </c>
      <c r="E46" s="47">
        <v>0.03</v>
      </c>
    </row>
    <row r="47" spans="1:5" s="22" customFormat="1" ht="27" customHeight="1">
      <c r="A47" s="72" t="s">
        <v>94</v>
      </c>
      <c r="B47" s="56" t="s">
        <v>95</v>
      </c>
      <c r="C47" s="60" t="s">
        <v>93</v>
      </c>
      <c r="D47" s="70">
        <f t="shared" si="2"/>
        <v>378.055</v>
      </c>
      <c r="E47" s="73">
        <v>0.01</v>
      </c>
    </row>
    <row r="48" spans="1:5" s="22" customFormat="1" ht="21.75" customHeight="1">
      <c r="A48" s="37" t="s">
        <v>17</v>
      </c>
      <c r="B48" s="51" t="s">
        <v>6</v>
      </c>
      <c r="C48" s="74"/>
      <c r="D48" s="52">
        <f>D49+D50+D51+D52+D53+D54+D55+D56</f>
        <v>38637.221000000005</v>
      </c>
      <c r="E48" s="68">
        <f>E49+E50+E52+E54+E53+E51+E55+E56</f>
        <v>0.7300000000000001</v>
      </c>
    </row>
    <row r="49" spans="1:5" s="22" customFormat="1" ht="20.25" customHeight="1">
      <c r="A49" s="37" t="s">
        <v>31</v>
      </c>
      <c r="B49" s="44" t="s">
        <v>21</v>
      </c>
      <c r="C49" s="69" t="s">
        <v>44</v>
      </c>
      <c r="D49" s="70">
        <f>E49*7561.1*7</f>
        <v>20112.526</v>
      </c>
      <c r="E49" s="71">
        <v>0.38</v>
      </c>
    </row>
    <row r="50" spans="1:5" s="22" customFormat="1" ht="24.75" customHeight="1">
      <c r="A50" s="37" t="s">
        <v>32</v>
      </c>
      <c r="B50" s="44" t="s">
        <v>36</v>
      </c>
      <c r="C50" s="69" t="s">
        <v>96</v>
      </c>
      <c r="D50" s="70">
        <f aca="true" t="shared" si="3" ref="D50:D56">E50*7561.1*7</f>
        <v>12702.648</v>
      </c>
      <c r="E50" s="71">
        <v>0.24</v>
      </c>
    </row>
    <row r="51" spans="1:5" s="22" customFormat="1" ht="27.75" customHeight="1">
      <c r="A51" s="37" t="s">
        <v>33</v>
      </c>
      <c r="B51" s="44" t="s">
        <v>97</v>
      </c>
      <c r="C51" s="69" t="s">
        <v>54</v>
      </c>
      <c r="D51" s="70">
        <f t="shared" si="3"/>
        <v>2117.108</v>
      </c>
      <c r="E51" s="71">
        <v>0.04</v>
      </c>
    </row>
    <row r="52" spans="1:5" s="22" customFormat="1" ht="31.5" customHeight="1">
      <c r="A52" s="37" t="s">
        <v>45</v>
      </c>
      <c r="B52" s="44" t="s">
        <v>14</v>
      </c>
      <c r="C52" s="69" t="s">
        <v>44</v>
      </c>
      <c r="D52" s="70">
        <f t="shared" si="3"/>
        <v>529.277</v>
      </c>
      <c r="E52" s="71">
        <v>0.01</v>
      </c>
    </row>
    <row r="53" spans="1:5" s="22" customFormat="1" ht="26.25" customHeight="1">
      <c r="A53" s="37" t="s">
        <v>34</v>
      </c>
      <c r="B53" s="44" t="s">
        <v>48</v>
      </c>
      <c r="C53" s="69" t="s">
        <v>46</v>
      </c>
      <c r="D53" s="70">
        <f t="shared" si="3"/>
        <v>529.277</v>
      </c>
      <c r="E53" s="71">
        <v>0.01</v>
      </c>
    </row>
    <row r="54" spans="1:5" s="22" customFormat="1" ht="25.5" customHeight="1">
      <c r="A54" s="62" t="s">
        <v>53</v>
      </c>
      <c r="B54" s="44" t="s">
        <v>7</v>
      </c>
      <c r="C54" s="69" t="s">
        <v>44</v>
      </c>
      <c r="D54" s="70">
        <f t="shared" si="3"/>
        <v>1058.554</v>
      </c>
      <c r="E54" s="71">
        <v>0.02</v>
      </c>
    </row>
    <row r="55" spans="1:5" s="22" customFormat="1" ht="27" customHeight="1">
      <c r="A55" s="37" t="s">
        <v>98</v>
      </c>
      <c r="B55" s="54" t="s">
        <v>95</v>
      </c>
      <c r="C55" s="60" t="s">
        <v>93</v>
      </c>
      <c r="D55" s="70">
        <f t="shared" si="3"/>
        <v>529.277</v>
      </c>
      <c r="E55" s="73">
        <v>0.01</v>
      </c>
    </row>
    <row r="56" spans="1:5" s="22" customFormat="1" ht="30" customHeight="1">
      <c r="A56" s="37" t="s">
        <v>99</v>
      </c>
      <c r="B56" s="54" t="s">
        <v>100</v>
      </c>
      <c r="C56" s="69" t="s">
        <v>46</v>
      </c>
      <c r="D56" s="70">
        <f t="shared" si="3"/>
        <v>1058.554</v>
      </c>
      <c r="E56" s="75">
        <v>0.02</v>
      </c>
    </row>
    <row r="57" spans="1:5" s="22" customFormat="1" ht="81" customHeight="1">
      <c r="A57" s="37">
        <v>5</v>
      </c>
      <c r="B57" s="38" t="s">
        <v>22</v>
      </c>
      <c r="C57" s="69" t="s">
        <v>147</v>
      </c>
      <c r="D57" s="40">
        <f>E57*7561.1*12</f>
        <v>249516.30000000002</v>
      </c>
      <c r="E57" s="40">
        <v>2.75</v>
      </c>
    </row>
    <row r="58" spans="1:5" s="22" customFormat="1" ht="23.25" customHeight="1">
      <c r="A58" s="37">
        <v>6</v>
      </c>
      <c r="B58" s="38" t="s">
        <v>101</v>
      </c>
      <c r="C58" s="60" t="s">
        <v>20</v>
      </c>
      <c r="D58" s="40">
        <f>E58*7561.1*12</f>
        <v>217759.68</v>
      </c>
      <c r="E58" s="40">
        <v>2.4</v>
      </c>
    </row>
    <row r="59" spans="1:5" s="22" customFormat="1" ht="30" customHeight="1">
      <c r="A59" s="37">
        <v>7</v>
      </c>
      <c r="B59" s="38" t="s">
        <v>23</v>
      </c>
      <c r="C59" s="60" t="s">
        <v>24</v>
      </c>
      <c r="D59" s="40">
        <f>E59*7561.1*12</f>
        <v>2721.996</v>
      </c>
      <c r="E59" s="40">
        <v>0.03</v>
      </c>
    </row>
    <row r="60" spans="1:5" s="22" customFormat="1" ht="40.5" customHeight="1">
      <c r="A60" s="76" t="s">
        <v>102</v>
      </c>
      <c r="B60" s="77"/>
      <c r="C60" s="78"/>
      <c r="D60" s="40">
        <f>D17+D34+D35+D40+D57+D58+D59</f>
        <v>1265274.474</v>
      </c>
      <c r="E60" s="79">
        <f>E17+E34+E35+E40+E57+E58+E59</f>
        <v>13.945</v>
      </c>
    </row>
    <row r="61" spans="1:5" s="22" customFormat="1" ht="33.75" customHeight="1">
      <c r="A61" s="33" t="s">
        <v>9</v>
      </c>
      <c r="B61" s="34" t="s">
        <v>18</v>
      </c>
      <c r="C61" s="35"/>
      <c r="D61" s="35"/>
      <c r="E61" s="36"/>
    </row>
    <row r="62" spans="1:5" s="22" customFormat="1" ht="198.75" customHeight="1">
      <c r="A62" s="33">
        <v>8</v>
      </c>
      <c r="B62" s="80" t="s">
        <v>18</v>
      </c>
      <c r="C62" s="60" t="s">
        <v>57</v>
      </c>
      <c r="D62" s="40">
        <f>E62*7561.1*12</f>
        <v>189791.1710999998</v>
      </c>
      <c r="E62" s="52">
        <f>(E60*1.15)-E60</f>
        <v>2.0917499999999976</v>
      </c>
    </row>
    <row r="63" spans="1:5" s="22" customFormat="1" ht="44.25" customHeight="1">
      <c r="A63" s="81" t="s">
        <v>103</v>
      </c>
      <c r="B63" s="82"/>
      <c r="C63" s="83"/>
      <c r="D63" s="84">
        <f>D60+D62</f>
        <v>1455065.6450999998</v>
      </c>
      <c r="E63" s="84">
        <f>E62+E60</f>
        <v>16.036749999999998</v>
      </c>
    </row>
    <row r="64" spans="1:4" s="2" customFormat="1" ht="15">
      <c r="A64" s="7"/>
      <c r="D64" s="3"/>
    </row>
    <row r="65" spans="1:4" s="2" customFormat="1" ht="15">
      <c r="A65" s="7"/>
      <c r="D65" s="3"/>
    </row>
    <row r="66" spans="1:4" s="2" customFormat="1" ht="15">
      <c r="A66" s="7"/>
      <c r="D66" s="3"/>
    </row>
    <row r="67" spans="1:4" s="2" customFormat="1" ht="15">
      <c r="A67" s="7"/>
      <c r="D67" s="3"/>
    </row>
    <row r="68" spans="1:4" s="2" customFormat="1" ht="15">
      <c r="A68" s="7"/>
      <c r="D68" s="3"/>
    </row>
    <row r="69" spans="1:4" s="2" customFormat="1" ht="15">
      <c r="A69" s="7"/>
      <c r="D69" s="3"/>
    </row>
    <row r="70" spans="1:4" s="2" customFormat="1" ht="15">
      <c r="A70" s="7"/>
      <c r="D70" s="3"/>
    </row>
    <row r="71" spans="1:4" s="2" customFormat="1" ht="15">
      <c r="A71" s="7"/>
      <c r="D71" s="3"/>
    </row>
    <row r="72" spans="1:4" s="2" customFormat="1" ht="15">
      <c r="A72" s="7"/>
      <c r="D72" s="3"/>
    </row>
    <row r="73" spans="1:4" s="2" customFormat="1" ht="15">
      <c r="A73" s="7"/>
      <c r="D73" s="3"/>
    </row>
    <row r="74" spans="1:4" s="2" customFormat="1" ht="15">
      <c r="A74" s="7"/>
      <c r="D74" s="3"/>
    </row>
    <row r="75" spans="1:4" s="2" customFormat="1" ht="15">
      <c r="A75" s="7"/>
      <c r="D75" s="3"/>
    </row>
    <row r="76" spans="1:4" s="2" customFormat="1" ht="15">
      <c r="A76" s="7"/>
      <c r="D76" s="3"/>
    </row>
    <row r="77" spans="1:4" s="2" customFormat="1" ht="15">
      <c r="A77" s="7"/>
      <c r="D77" s="3"/>
    </row>
    <row r="78" spans="1:4" s="2" customFormat="1" ht="15">
      <c r="A78" s="7"/>
      <c r="D78" s="3"/>
    </row>
    <row r="79" spans="1:4" s="2" customFormat="1" ht="15">
      <c r="A79" s="7"/>
      <c r="D79" s="3"/>
    </row>
    <row r="80" spans="1:4" s="2" customFormat="1" ht="15">
      <c r="A80" s="7"/>
      <c r="D80" s="3"/>
    </row>
    <row r="81" spans="1:4" s="2" customFormat="1" ht="15">
      <c r="A81" s="7"/>
      <c r="D81" s="3"/>
    </row>
    <row r="82" spans="1:4" s="2" customFormat="1" ht="15">
      <c r="A82" s="7"/>
      <c r="D82" s="3"/>
    </row>
    <row r="83" spans="1:4" s="2" customFormat="1" ht="15">
      <c r="A83" s="7"/>
      <c r="D83" s="3"/>
    </row>
    <row r="84" spans="1:4" s="2" customFormat="1" ht="15">
      <c r="A84" s="7"/>
      <c r="D84" s="3"/>
    </row>
    <row r="85" spans="1:4" s="2" customFormat="1" ht="15">
      <c r="A85" s="7"/>
      <c r="D85" s="3"/>
    </row>
    <row r="86" spans="1:4" s="2" customFormat="1" ht="15">
      <c r="A86" s="7"/>
      <c r="D86" s="3"/>
    </row>
    <row r="87" spans="1:4" s="2" customFormat="1" ht="15">
      <c r="A87" s="7"/>
      <c r="D87" s="3"/>
    </row>
    <row r="88" spans="1:4" s="2" customFormat="1" ht="15">
      <c r="A88" s="7"/>
      <c r="D88" s="3"/>
    </row>
    <row r="89" spans="1:4" s="2" customFormat="1" ht="15">
      <c r="A89" s="7"/>
      <c r="D89" s="3"/>
    </row>
    <row r="90" spans="1:4" s="2" customFormat="1" ht="15">
      <c r="A90" s="7"/>
      <c r="D90" s="3"/>
    </row>
    <row r="91" spans="1:4" s="2" customFormat="1" ht="15">
      <c r="A91" s="7"/>
      <c r="D91" s="3"/>
    </row>
    <row r="92" spans="1:4" s="2" customFormat="1" ht="15">
      <c r="A92" s="7"/>
      <c r="D92" s="3"/>
    </row>
    <row r="93" spans="1:4" s="2" customFormat="1" ht="15">
      <c r="A93" s="7"/>
      <c r="D93" s="3"/>
    </row>
    <row r="94" spans="1:4" s="2" customFormat="1" ht="15">
      <c r="A94" s="7"/>
      <c r="D94" s="3"/>
    </row>
    <row r="95" spans="1:5" ht="15">
      <c r="A95" s="7"/>
      <c r="B95" s="2"/>
      <c r="C95" s="2"/>
      <c r="D95" s="3"/>
      <c r="E95" s="2"/>
    </row>
    <row r="96" spans="1:5" ht="15">
      <c r="A96" s="7"/>
      <c r="B96" s="2"/>
      <c r="C96" s="2"/>
      <c r="D96" s="3"/>
      <c r="E96" s="2"/>
    </row>
    <row r="97" spans="1:5" ht="15">
      <c r="A97" s="7"/>
      <c r="B97" s="2"/>
      <c r="C97" s="2"/>
      <c r="D97" s="3"/>
      <c r="E97" s="2"/>
    </row>
  </sheetData>
  <sheetProtection/>
  <mergeCells count="12">
    <mergeCell ref="B16:E16"/>
    <mergeCell ref="A63:C63"/>
    <mergeCell ref="D2:E2"/>
    <mergeCell ref="A12:E12"/>
    <mergeCell ref="A60:C60"/>
    <mergeCell ref="B61:E61"/>
    <mergeCell ref="A13:E13"/>
    <mergeCell ref="C14:E14"/>
    <mergeCell ref="D5:F5"/>
    <mergeCell ref="D10:F10"/>
    <mergeCell ref="A15:B15"/>
    <mergeCell ref="A14:B14"/>
  </mergeCells>
  <printOptions/>
  <pageMargins left="0.5905511811023623" right="0.3937007874015748" top="0.3937007874015748" bottom="0.3937007874015748" header="0.31496062992125984" footer="0.31496062992125984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2016-01-28T12:25:41Z</cp:lastPrinted>
  <dcterms:created xsi:type="dcterms:W3CDTF">2006-09-28T05:33:49Z</dcterms:created>
  <dcterms:modified xsi:type="dcterms:W3CDTF">2016-01-28T12:27:03Z</dcterms:modified>
  <cp:category/>
  <cp:version/>
  <cp:contentType/>
  <cp:contentStatus/>
</cp:coreProperties>
</file>